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e_hil\Downloads\"/>
    </mc:Choice>
  </mc:AlternateContent>
  <xr:revisionPtr revIDLastSave="0" documentId="13_ncr:1_{5ADBF759-2D98-4935-9EBF-9847FBB4F148}" xr6:coauthVersionLast="47" xr6:coauthVersionMax="47" xr10:uidLastSave="{00000000-0000-0000-0000-000000000000}"/>
  <bookViews>
    <workbookView xWindow="6105" yWindow="13380" windowWidth="29040" windowHeight="15840" tabRatio="669" xr2:uid="{17B36F15-1AEA-4098-B732-735CDD6E005C}"/>
  </bookViews>
  <sheets>
    <sheet name="Captain Bob's Handy Lake Chart" sheetId="3" r:id="rId1"/>
    <sheet name="Scanned" sheetId="2" r:id="rId2"/>
    <sheet name="Scanned OCR numbers" sheetId="1" r:id="rId3"/>
    <sheet name="Screenshots of measurments" sheetId="4"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6" i="3" l="1"/>
  <c r="S10" i="3"/>
  <c r="S12" i="3"/>
  <c r="S14" i="3"/>
  <c r="S16" i="3"/>
  <c r="S18" i="3"/>
  <c r="S4" i="3"/>
  <c r="R19" i="3"/>
  <c r="S17" i="3"/>
  <c r="Q19" i="3"/>
  <c r="S15" i="3"/>
  <c r="P19" i="3"/>
  <c r="O19" i="3"/>
  <c r="N19" i="3"/>
  <c r="S13" i="3"/>
  <c r="M19" i="3"/>
  <c r="S11" i="3"/>
  <c r="L19" i="3"/>
  <c r="K19" i="3"/>
  <c r="S9" i="3"/>
  <c r="S7" i="3"/>
  <c r="G19" i="3"/>
  <c r="S5" i="3"/>
  <c r="F19" i="3"/>
  <c r="E19" i="3"/>
  <c r="D19" i="3"/>
  <c r="R7" i="3"/>
  <c r="I18" i="3"/>
  <c r="R9" i="3" s="1"/>
  <c r="F4" i="3"/>
  <c r="J4" i="3"/>
  <c r="Q4" i="3"/>
  <c r="M14" i="3"/>
  <c r="Q18" i="3"/>
  <c r="R17" i="3"/>
  <c r="N5" i="3"/>
  <c r="E4" i="3"/>
  <c r="P4" i="3"/>
  <c r="D16" i="3"/>
  <c r="D15" i="3"/>
  <c r="O4" i="3" s="1"/>
  <c r="D14" i="3"/>
  <c r="Q14" i="3"/>
  <c r="H14" i="3"/>
  <c r="N12" i="3"/>
  <c r="E18" i="3"/>
  <c r="R5" i="3" s="1"/>
  <c r="G18" i="3"/>
  <c r="H18" i="3"/>
  <c r="R8" i="3" s="1"/>
  <c r="R10" i="3"/>
  <c r="J18" i="3"/>
  <c r="K18" i="3"/>
  <c r="R11" i="3"/>
  <c r="L18" i="3"/>
  <c r="R12" i="3" s="1"/>
  <c r="R13" i="3"/>
  <c r="M18" i="3"/>
  <c r="P18" i="3"/>
  <c r="R16" i="3"/>
  <c r="R15" i="3"/>
  <c r="O18" i="3"/>
  <c r="R6" i="3"/>
  <c r="F18" i="3"/>
  <c r="D18" i="3"/>
  <c r="R4" i="3"/>
</calcChain>
</file>

<file path=xl/sharedStrings.xml><?xml version="1.0" encoding="utf-8"?>
<sst xmlns="http://schemas.openxmlformats.org/spreadsheetml/2006/main" count="156" uniqueCount="149">
  <si>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</si>
  <si>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</si>
  <si>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</si>
  <si>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</si>
  <si>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</si>
  <si>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</si>
  <si>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</si>
  <si>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</si>
  <si>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</si>
  <si>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</si>
  <si>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</si>
  <si>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</si>
  <si>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</si>
  <si>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</si>
  <si>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</si>
  <si>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</si>
  <si>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</si>
  <si>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</si>
  <si>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</si>
  <si>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</si>
  <si>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</si>
  <si>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</si>
  <si>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</si>
  <si>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</si>
  <si>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</si>
  <si>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</si>
  <si>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</si>
  <si>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</si>
  <si>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</si>
  <si>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</si>
  <si>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</si>
  <si>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</si>
  <si>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</si>
  <si>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</si>
  <si>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</si>
  <si>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</si>
  <si>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</si>
  <si>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</si>
  <si>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</si>
  <si>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</si>
  <si>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</si>
  <si>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</si>
  <si>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WCM</t>
  </si>
  <si>
    <t>Conley aka CBM</t>
  </si>
  <si>
    <t>LFM</t>
  </si>
  <si>
    <t>BRM</t>
  </si>
  <si>
    <t>BRM aka Burnside</t>
  </si>
  <si>
    <t>LFM - LeesFord</t>
  </si>
  <si>
    <t>London</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</si>
  <si>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</si>
  <si>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</si>
  <si>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</si>
  <si>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</si>
  <si>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</si>
  <si>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</si>
  <si>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</si>
  <si>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</si>
  <si>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</si>
  <si>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</si>
  <si>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</si>
  <si>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</si>
  <si>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270-343-5253</t>
  </si>
  <si>
    <t>270-866-3634</t>
  </si>
  <si>
    <t>270-866-6616</t>
  </si>
  <si>
    <t xml:space="preserve"> 606-636-6426</t>
  </si>
  <si>
    <t>606-561-4223</t>
  </si>
  <si>
    <t>18 &amp; 24</t>
  </si>
  <si>
    <t>16 &amp; 72</t>
  </si>
  <si>
    <t>(866)-387-5501</t>
  </si>
  <si>
    <t>Marina Rowena</t>
  </si>
  <si>
    <t>(606) 206-7488</t>
  </si>
  <si>
    <t>M@R</t>
  </si>
  <si>
    <t>SD</t>
  </si>
  <si>
    <t>JRM</t>
  </si>
  <si>
    <t>Contact</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</si>
  <si>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</si>
  <si>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</si>
  <si>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</si>
  <si>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</si>
  <si>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</si>
  <si>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</si>
  <si>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</si>
  <si>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</si>
  <si>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</si>
  <si>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</si>
  <si>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</si>
  <si>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</si>
  <si>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</si>
  <si>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</si>
  <si>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</si>
  <si>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</si>
  <si>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</si>
  <si>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</si>
  <si>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</si>
  <si>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</si>
  <si>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</si>
  <si>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</si>
  <si>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</si>
  <si>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</si>
  <si>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</si>
  <si>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</si>
  <si>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</si>
  <si>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</si>
  <si>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</si>
  <si>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</si>
  <si>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</si>
  <si>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</si>
  <si>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</si>
  <si>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</si>
  <si>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</si>
  <si>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</si>
  <si>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</si>
  <si>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</si>
  <si>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</si>
  <si>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</si>
  <si>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</si>
  <si>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</si>
  <si>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</si>
  <si>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</si>
  <si>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</si>
  <si>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</si>
  <si>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</si>
  <si>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</si>
  <si>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</si>
  <si>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</si>
  <si>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</si>
  <si>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</si>
  <si>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</si>
  <si>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</si>
  <si>
    <t>270-344-Lake (5253)</t>
  </si>
  <si>
    <t>(Service 866-767-5253)</t>
  </si>
  <si>
    <r>
      <t>GHM</t>
    </r>
    <r>
      <rPr>
        <sz val="11"/>
        <color theme="1"/>
        <rFont val="Calibri"/>
        <family val="2"/>
        <scheme val="minor"/>
      </rPr>
      <t xml:space="preserve">       </t>
    </r>
    <r>
      <rPr>
        <u/>
        <sz val="4"/>
        <color theme="1"/>
        <rFont val="Calibri"/>
        <family val="2"/>
        <scheme val="minor"/>
      </rPr>
      <t>Grider Hill Marina</t>
    </r>
  </si>
  <si>
    <r>
      <t>BCM</t>
    </r>
    <r>
      <rPr>
        <sz val="11"/>
        <color theme="1"/>
        <rFont val="Calibri"/>
        <family val="2"/>
        <scheme val="minor"/>
      </rPr>
      <t xml:space="preserve">       </t>
    </r>
    <r>
      <rPr>
        <u/>
        <sz val="4"/>
        <color theme="1"/>
        <rFont val="Calibri"/>
        <family val="2"/>
        <scheme val="minor"/>
      </rPr>
      <t>Beaver Creek Marina</t>
    </r>
  </si>
  <si>
    <r>
      <rPr>
        <u/>
        <sz val="10.5"/>
        <color theme="1"/>
        <rFont val="Calibri"/>
        <family val="2"/>
        <scheme val="minor"/>
      </rPr>
      <t>State/JRM</t>
    </r>
    <r>
      <rPr>
        <sz val="11"/>
        <color theme="1"/>
        <rFont val="Calibri"/>
        <family val="2"/>
        <scheme val="minor"/>
      </rPr>
      <t xml:space="preserve">       </t>
    </r>
    <r>
      <rPr>
        <u/>
        <sz val="4"/>
        <color theme="1"/>
        <rFont val="Calibri"/>
        <family val="2"/>
        <scheme val="minor"/>
      </rPr>
      <t>Jamestown Marina</t>
    </r>
  </si>
  <si>
    <r>
      <t>WCM</t>
    </r>
    <r>
      <rPr>
        <sz val="11"/>
        <color theme="1"/>
        <rFont val="Calibri"/>
        <family val="2"/>
        <scheme val="minor"/>
      </rPr>
      <t xml:space="preserve">       </t>
    </r>
    <r>
      <rPr>
        <u/>
        <sz val="4"/>
        <color theme="1"/>
        <rFont val="Calibri"/>
        <family val="2"/>
        <scheme val="minor"/>
      </rPr>
      <t>Wolf Creek Marina</t>
    </r>
  </si>
  <si>
    <r>
      <t>CBM</t>
    </r>
    <r>
      <rPr>
        <sz val="11"/>
        <color theme="1"/>
        <rFont val="Calibri"/>
        <family val="2"/>
        <scheme val="minor"/>
      </rPr>
      <t xml:space="preserve">       </t>
    </r>
    <r>
      <rPr>
        <u/>
        <sz val="4"/>
        <color theme="1"/>
        <rFont val="Calibri"/>
        <family val="2"/>
        <scheme val="minor"/>
      </rPr>
      <t>Conley Bottom Marina</t>
    </r>
  </si>
  <si>
    <r>
      <t>LFM</t>
    </r>
    <r>
      <rPr>
        <sz val="11"/>
        <color theme="1"/>
        <rFont val="Calibri"/>
        <family val="2"/>
        <scheme val="minor"/>
      </rPr>
      <t xml:space="preserve">       </t>
    </r>
    <r>
      <rPr>
        <u/>
        <sz val="4"/>
        <color theme="1"/>
        <rFont val="Calibri"/>
        <family val="2"/>
        <scheme val="minor"/>
      </rPr>
      <t>LeesFord Marina</t>
    </r>
  </si>
  <si>
    <r>
      <t>BRM</t>
    </r>
    <r>
      <rPr>
        <sz val="11"/>
        <color theme="1"/>
        <rFont val="Calibri"/>
        <family val="2"/>
        <scheme val="minor"/>
      </rPr>
      <t xml:space="preserve">       </t>
    </r>
    <r>
      <rPr>
        <u/>
        <sz val="4"/>
        <color theme="1"/>
        <rFont val="Calibri"/>
        <family val="2"/>
        <scheme val="minor"/>
      </rPr>
      <t>Burnside Marina</t>
    </r>
  </si>
  <si>
    <r>
      <t>SFP</t>
    </r>
    <r>
      <rPr>
        <sz val="11"/>
        <color theme="1"/>
        <rFont val="Calibri"/>
        <family val="2"/>
        <scheme val="minor"/>
      </rPr>
      <t xml:space="preserve">             </t>
    </r>
    <r>
      <rPr>
        <u/>
        <sz val="4"/>
        <color theme="1"/>
        <rFont val="Calibri"/>
        <family val="2"/>
        <scheme val="minor"/>
      </rPr>
      <t xml:space="preserve">South Fork Party </t>
    </r>
  </si>
  <si>
    <r>
      <t xml:space="preserve">M at R        </t>
    </r>
    <r>
      <rPr>
        <sz val="4"/>
        <color theme="1"/>
        <rFont val="Calibri"/>
        <family val="2"/>
        <scheme val="minor"/>
      </rPr>
      <t>Marina at Rowena</t>
    </r>
  </si>
  <si>
    <r>
      <t>BDR</t>
    </r>
    <r>
      <rPr>
        <sz val="11"/>
        <color theme="1"/>
        <rFont val="Calibri"/>
        <family val="2"/>
        <scheme val="minor"/>
      </rPr>
      <t xml:space="preserve">       </t>
    </r>
    <r>
      <rPr>
        <u/>
        <sz val="4"/>
        <color theme="1"/>
        <rFont val="Calibri"/>
        <family val="2"/>
        <scheme val="minor"/>
      </rPr>
      <t>Boone Docks Resort</t>
    </r>
  </si>
  <si>
    <r>
      <t>LCM/A2</t>
    </r>
    <r>
      <rPr>
        <sz val="11"/>
        <color theme="1"/>
        <rFont val="Calibri"/>
        <family val="2"/>
        <scheme val="minor"/>
      </rPr>
      <t xml:space="preserve">     </t>
    </r>
    <r>
      <rPr>
        <u/>
        <sz val="4"/>
        <color theme="1"/>
        <rFont val="Calibri"/>
        <family val="2"/>
        <scheme val="minor"/>
      </rPr>
      <t>Lake Cumberland Marina</t>
    </r>
  </si>
  <si>
    <t>Harmon (Jack's Branch)</t>
  </si>
  <si>
    <r>
      <t xml:space="preserve">Harmon    </t>
    </r>
    <r>
      <rPr>
        <u/>
        <sz val="4"/>
        <color theme="1"/>
        <rFont val="Calibri"/>
        <family val="2"/>
        <scheme val="minor"/>
      </rPr>
      <t>(Jack's Branch)</t>
    </r>
  </si>
  <si>
    <t>Screenshots</t>
  </si>
  <si>
    <t>Camp Earl Wallace/Ramsey Point</t>
  </si>
  <si>
    <t>Camp Earl/Ramsey Point</t>
  </si>
  <si>
    <t>Last Updated by E_Hillman of LakeCumberlandBoaters.com 07-28-2021</t>
  </si>
  <si>
    <r>
      <t xml:space="preserve">•Note:   Wolf Creek Marina WCM was once called Cave Springs Marina and before that the dock was located where Highway 76 ends at Alligator Creek and was called Alligator I.                                       •Note: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                                     </t>
    </r>
    <r>
      <rPr>
        <i/>
        <sz val="8"/>
        <color theme="1"/>
        <rFont val="Calibri"/>
        <family val="2"/>
        <scheme val="minor"/>
      </rPr>
      <t xml:space="preserve">    (On 5-14-2021, corrected several measurment discrepancies that were calculated off of mileage from the origional chart, there are more updates to make but most should be fairly accurate now.  Feel free to suggest verified corrections screenshots are appreciated.  Significant changes made to London and Boone Docks distances), 7-28-2021 Fixed one left over mileage issue with London dock in a row that wasn't upated.  Added Camp Earl.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</si>
</sst>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
      <u/>
      <sz val="4"/>
      <color theme="1"/>
      <name val="Calibri"/>
      <family val="2"/>
      <scheme val="minor"/>
    </font>
    <font>
      <u/>
      <sz val="10.5"/>
      <color theme="1"/>
      <name val="Calibri"/>
      <family val="2"/>
      <scheme val="minor"/>
    </font>
    <font>
      <sz val="4"/>
      <color theme="1"/>
      <name val="Calibri"/>
      <family val="2"/>
      <scheme val="minor"/>
    </font>
    <font>
      <i/>
      <sz val="8"/>
      <color theme="1"/>
      <name val="Calibri"/>
      <family val="2"/>
      <scheme val="minor"/>
    </font>
    <font>
      <u/>
      <sz val="6.5"/>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5">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0" fillId="0" borderId="0" xfId="0" applyFill="1"/>
    <xf numFmtId="0" fontId="5" fillId="0" borderId="0" xfId="1" applyFont="1" applyAlignment="1">
      <alignment horizontal="center"/>
    </xf>
    <xf numFmtId="164" fontId="0" fillId="3" borderId="0" xfId="0" applyNumberFormat="1" applyFill="1"/>
    <xf numFmtId="0" fontId="6" fillId="0" borderId="0" xfId="0" applyFont="1" applyAlignment="1">
      <alignment horizontal="right"/>
    </xf>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0" fillId="4" borderId="0" xfId="0" applyFill="1" applyAlignment="1">
      <alignment horizontal="center"/>
    </xf>
    <xf numFmtId="164" fontId="0" fillId="4" borderId="0" xfId="0" applyNumberFormat="1" applyFill="1"/>
    <xf numFmtId="0" fontId="5" fillId="0" borderId="0" xfId="0" applyFont="1" applyAlignment="1"/>
    <xf numFmtId="0" fontId="12" fillId="0" borderId="0" xfId="0" applyFont="1" applyAlignment="1"/>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11" fillId="0" borderId="0" xfId="0" applyFont="1" applyAlignment="1">
      <alignment horizontal="center" wrapText="1"/>
    </xf>
    <xf numFmtId="0" fontId="11" fillId="0" borderId="0" xfId="0" applyFont="1" applyAlignment="1">
      <alignment horizontal="center" vertical="top" wrapText="1"/>
    </xf>
    <xf numFmtId="0" fontId="0" fillId="0" borderId="0" xfId="0" applyFill="1" applyAlignment="1">
      <alignment wrapText="1"/>
    </xf>
    <xf numFmtId="0" fontId="2" fillId="0" borderId="0" xfId="0" applyFont="1" applyAlignment="1">
      <alignment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xf numFmtId="0" fontId="20" fillId="0" borderId="0" xfId="0" applyFont="1" applyAlignment="1">
      <alignment horizontal="center" vertical="top" wrapText="1" shrinkToFi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46</xdr:row>
          <xdr:rowOff>47625</xdr:rowOff>
        </xdr:from>
        <xdr:to>
          <xdr:col>39</xdr:col>
          <xdr:colOff>533400</xdr:colOff>
          <xdr:row>108</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0</xdr:rowOff>
        </xdr:from>
        <xdr:to>
          <xdr:col>5</xdr:col>
          <xdr:colOff>381000</xdr:colOff>
          <xdr:row>67</xdr:row>
          <xdr:rowOff>133350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0</xdr:colOff>
      <xdr:row>0</xdr:row>
      <xdr:rowOff>0</xdr:rowOff>
    </xdr:from>
    <xdr:to>
      <xdr:col>29</xdr:col>
      <xdr:colOff>523875</xdr:colOff>
      <xdr:row>46</xdr:row>
      <xdr:rowOff>47625</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202275" cy="881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108</xdr:row>
      <xdr:rowOff>66675</xdr:rowOff>
    </xdr:from>
    <xdr:to>
      <xdr:col>29</xdr:col>
      <xdr:colOff>571500</xdr:colOff>
      <xdr:row>154</xdr:row>
      <xdr:rowOff>95250</xdr:rowOff>
    </xdr:to>
    <xdr:pic>
      <xdr:nvPicPr>
        <xdr:cNvPr id="6" name="Picture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0640675"/>
          <a:ext cx="18202275" cy="879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156</xdr:row>
      <xdr:rowOff>57150</xdr:rowOff>
    </xdr:from>
    <xdr:to>
      <xdr:col>28</xdr:col>
      <xdr:colOff>266700</xdr:colOff>
      <xdr:row>202</xdr:row>
      <xdr:rowOff>66675</xdr:rowOff>
    </xdr:to>
    <xdr:pic>
      <xdr:nvPicPr>
        <xdr:cNvPr id="7" name="Picture 6">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 y="29775150"/>
          <a:ext cx="17278350" cy="877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203</xdr:row>
      <xdr:rowOff>142875</xdr:rowOff>
    </xdr:from>
    <xdr:to>
      <xdr:col>28</xdr:col>
      <xdr:colOff>285750</xdr:colOff>
      <xdr:row>249</xdr:row>
      <xdr:rowOff>95250</xdr:rowOff>
    </xdr:to>
    <xdr:pic>
      <xdr:nvPicPr>
        <xdr:cNvPr id="8" name="Picture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575" y="38814375"/>
          <a:ext cx="17325975" cy="871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47624</xdr:colOff>
      <xdr:row>250</xdr:row>
      <xdr:rowOff>38100</xdr:rowOff>
    </xdr:from>
    <xdr:to>
      <xdr:col>45</xdr:col>
      <xdr:colOff>0</xdr:colOff>
      <xdr:row>300</xdr:row>
      <xdr:rowOff>38100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47624" y="476631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0</xdr:colOff>
      <xdr:row>301</xdr:row>
      <xdr:rowOff>0</xdr:rowOff>
    </xdr:from>
    <xdr:to>
      <xdr:col>44</xdr:col>
      <xdr:colOff>561976</xdr:colOff>
      <xdr:row>351</xdr:row>
      <xdr:rowOff>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0" y="573405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0</xdr:col>
      <xdr:colOff>104775</xdr:colOff>
      <xdr:row>250</xdr:row>
      <xdr:rowOff>47625</xdr:rowOff>
    </xdr:from>
    <xdr:to>
      <xdr:col>29</xdr:col>
      <xdr:colOff>552450</xdr:colOff>
      <xdr:row>295</xdr:row>
      <xdr:rowOff>152400</xdr:rowOff>
    </xdr:to>
    <xdr:pic>
      <xdr:nvPicPr>
        <xdr:cNvPr id="11" name="Picture 10">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7672625"/>
          <a:ext cx="181260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301</xdr:row>
      <xdr:rowOff>0</xdr:rowOff>
    </xdr:from>
    <xdr:to>
      <xdr:col>24</xdr:col>
      <xdr:colOff>352424</xdr:colOff>
      <xdr:row>349</xdr:row>
      <xdr:rowOff>99640</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57340500"/>
          <a:ext cx="14982824" cy="9243640"/>
        </a:xfrm>
        <a:prstGeom prst="rect">
          <a:avLst/>
        </a:prstGeom>
      </xdr:spPr>
    </xdr:pic>
    <xdr:clientData/>
  </xdr:twoCellAnchor>
  <xdr:twoCellAnchor editAs="oneCell">
    <xdr:from>
      <xdr:col>0</xdr:col>
      <xdr:colOff>0</xdr:colOff>
      <xdr:row>351</xdr:row>
      <xdr:rowOff>190499</xdr:rowOff>
    </xdr:from>
    <xdr:to>
      <xdr:col>31</xdr:col>
      <xdr:colOff>276932</xdr:colOff>
      <xdr:row>413</xdr:row>
      <xdr:rowOff>47624</xdr:rowOff>
    </xdr:to>
    <xdr:pic>
      <xdr:nvPicPr>
        <xdr:cNvPr id="14" name="Picture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67055999"/>
          <a:ext cx="19174532" cy="11668125"/>
        </a:xfrm>
        <a:prstGeom prst="rect">
          <a:avLst/>
        </a:prstGeom>
      </xdr:spPr>
    </xdr:pic>
    <xdr:clientData/>
  </xdr:twoCellAnchor>
  <xdr:twoCellAnchor editAs="oneCell">
    <xdr:from>
      <xdr:col>0</xdr:col>
      <xdr:colOff>0</xdr:colOff>
      <xdr:row>415</xdr:row>
      <xdr:rowOff>0</xdr:rowOff>
    </xdr:from>
    <xdr:to>
      <xdr:col>27</xdr:col>
      <xdr:colOff>342900</xdr:colOff>
      <xdr:row>469</xdr:row>
      <xdr:rowOff>90430</xdr:rowOff>
    </xdr:to>
    <xdr:pic>
      <xdr:nvPicPr>
        <xdr:cNvPr id="20" name="Picture 19">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79057500"/>
          <a:ext cx="16802100" cy="103774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sheetPr>
    <pageSetUpPr fitToPage="1"/>
  </sheetPr>
  <dimension ref="B1:S39"/>
  <sheetViews>
    <sheetView tabSelected="1" zoomScale="130" zoomScaleNormal="130" workbookViewId="0">
      <selection activeCell="G24" sqref="G24"/>
    </sheetView>
  </sheetViews>
  <sheetFormatPr defaultRowHeight="15" x14ac:dyDescent="0.25"/>
  <cols>
    <col min="3" max="3" width="29" customWidth="1"/>
  </cols>
  <sheetData>
    <row r="1" spans="3:19" x14ac:dyDescent="0.25">
      <c r="I1" s="4"/>
      <c r="J1" s="4"/>
      <c r="K1" s="4"/>
      <c r="L1" s="6" t="s">
        <v>52</v>
      </c>
      <c r="M1" s="5"/>
      <c r="N1" s="5"/>
      <c r="O1" s="5"/>
      <c r="P1" s="5"/>
      <c r="Q1" s="4"/>
      <c r="R1" s="4"/>
    </row>
    <row r="2" spans="3:19" x14ac:dyDescent="0.25">
      <c r="C2" s="3" t="s">
        <v>0</v>
      </c>
    </row>
    <row r="3" spans="3:19" ht="24" customHeight="1" x14ac:dyDescent="0.25">
      <c r="D3" s="19" t="s">
        <v>38</v>
      </c>
      <c r="E3" s="27" t="s">
        <v>131</v>
      </c>
      <c r="F3" s="19" t="s">
        <v>40</v>
      </c>
      <c r="G3" s="27" t="s">
        <v>132</v>
      </c>
      <c r="H3" s="27" t="s">
        <v>133</v>
      </c>
      <c r="I3" s="27" t="s">
        <v>134</v>
      </c>
      <c r="J3" s="27" t="s">
        <v>143</v>
      </c>
      <c r="K3" s="28" t="s">
        <v>141</v>
      </c>
      <c r="L3" s="28" t="s">
        <v>135</v>
      </c>
      <c r="M3" s="28" t="s">
        <v>136</v>
      </c>
      <c r="N3" s="28" t="s">
        <v>137</v>
      </c>
      <c r="O3" s="19" t="s">
        <v>48</v>
      </c>
      <c r="P3" s="28" t="s">
        <v>138</v>
      </c>
      <c r="Q3" s="29" t="s">
        <v>139</v>
      </c>
      <c r="R3" s="28" t="s">
        <v>140</v>
      </c>
      <c r="S3" s="34" t="s">
        <v>146</v>
      </c>
    </row>
    <row r="4" spans="3:19" x14ac:dyDescent="0.25">
      <c r="C4" s="20" t="s">
        <v>38</v>
      </c>
      <c r="D4" s="21"/>
      <c r="E4" s="21">
        <f>D5</f>
        <v>4.37</v>
      </c>
      <c r="F4" s="21">
        <f>D6</f>
        <v>8.92</v>
      </c>
      <c r="G4" s="21">
        <v>12.4</v>
      </c>
      <c r="H4" s="21">
        <v>11.3</v>
      </c>
      <c r="I4" s="21">
        <v>16.2</v>
      </c>
      <c r="J4" s="21">
        <f>D10</f>
        <v>17.920000000000002</v>
      </c>
      <c r="K4" s="21">
        <v>19.600000000000001</v>
      </c>
      <c r="L4" s="21">
        <v>38</v>
      </c>
      <c r="M4" s="21">
        <v>54</v>
      </c>
      <c r="N4" s="21">
        <v>48.81</v>
      </c>
      <c r="O4" s="21">
        <f>D15</f>
        <v>78.81</v>
      </c>
      <c r="P4" s="21">
        <f>D16</f>
        <v>55.81</v>
      </c>
      <c r="Q4" s="21">
        <f>D17</f>
        <v>3.72</v>
      </c>
      <c r="R4" s="21">
        <f>D14+N18</f>
        <v>75.490000000000009</v>
      </c>
      <c r="S4" s="21">
        <f>D19</f>
        <v>18.25</v>
      </c>
    </row>
    <row r="5" spans="3:19" x14ac:dyDescent="0.25">
      <c r="C5" s="1" t="s">
        <v>82</v>
      </c>
      <c r="D5" s="2">
        <v>4.37</v>
      </c>
      <c r="E5" s="10"/>
      <c r="F5" s="2">
        <v>4.55</v>
      </c>
      <c r="G5" s="2">
        <v>14.3</v>
      </c>
      <c r="H5" s="2">
        <v>13.2</v>
      </c>
      <c r="I5" s="2">
        <v>18.2</v>
      </c>
      <c r="J5" s="2">
        <v>19.3</v>
      </c>
      <c r="K5" s="2">
        <v>20.9</v>
      </c>
      <c r="L5" s="2">
        <v>34</v>
      </c>
      <c r="M5" s="2">
        <v>46.8</v>
      </c>
      <c r="N5" s="2">
        <f>E14</f>
        <v>50.54</v>
      </c>
      <c r="O5" s="2">
        <v>80.5</v>
      </c>
      <c r="P5" s="2">
        <v>54.4</v>
      </c>
      <c r="Q5" s="2">
        <v>5.2</v>
      </c>
      <c r="R5" s="2">
        <f>E18</f>
        <v>77.22</v>
      </c>
      <c r="S5" s="2">
        <f>E19</f>
        <v>19.75</v>
      </c>
    </row>
    <row r="6" spans="3:19" x14ac:dyDescent="0.25">
      <c r="C6" s="20" t="s">
        <v>40</v>
      </c>
      <c r="D6" s="21">
        <v>8.92</v>
      </c>
      <c r="E6" s="21">
        <v>4.55</v>
      </c>
      <c r="F6" s="10"/>
      <c r="G6" s="21">
        <v>18</v>
      </c>
      <c r="H6" s="21">
        <v>17.3</v>
      </c>
      <c r="I6" s="21">
        <v>22.1</v>
      </c>
      <c r="J6" s="21">
        <v>23</v>
      </c>
      <c r="K6" s="21">
        <v>25.2</v>
      </c>
      <c r="L6" s="21">
        <v>37</v>
      </c>
      <c r="M6" s="21">
        <v>53.2</v>
      </c>
      <c r="N6" s="21">
        <v>54.3</v>
      </c>
      <c r="O6" s="21">
        <v>83</v>
      </c>
      <c r="P6" s="21">
        <v>61.3</v>
      </c>
      <c r="Q6" s="21">
        <v>8.5</v>
      </c>
      <c r="R6" s="21">
        <f>F14+N18</f>
        <v>80.97999999999999</v>
      </c>
      <c r="S6" s="21">
        <f>F19</f>
        <v>24.3</v>
      </c>
    </row>
    <row r="7" spans="3:19" x14ac:dyDescent="0.25">
      <c r="C7" s="1" t="s">
        <v>83</v>
      </c>
      <c r="D7" s="2">
        <v>12.4</v>
      </c>
      <c r="E7" s="2">
        <v>14.3</v>
      </c>
      <c r="F7" s="2">
        <v>18</v>
      </c>
      <c r="G7" s="10"/>
      <c r="H7" s="2">
        <v>11.7</v>
      </c>
      <c r="I7" s="2">
        <v>16.5</v>
      </c>
      <c r="J7" s="2">
        <v>18</v>
      </c>
      <c r="K7" s="2">
        <v>19.399999999999999</v>
      </c>
      <c r="L7" s="2">
        <v>32.5</v>
      </c>
      <c r="M7" s="2">
        <v>45</v>
      </c>
      <c r="N7" s="2">
        <v>45.9</v>
      </c>
      <c r="O7" s="2">
        <v>65.900000000000006</v>
      </c>
      <c r="P7" s="2">
        <v>52.9</v>
      </c>
      <c r="Q7" s="2">
        <v>9.5</v>
      </c>
      <c r="R7" s="2">
        <f>G14+N18</f>
        <v>72.58</v>
      </c>
      <c r="S7" s="2">
        <f>G19</f>
        <v>18.290199999999999</v>
      </c>
    </row>
    <row r="8" spans="3:19" x14ac:dyDescent="0.25">
      <c r="C8" s="20" t="s">
        <v>84</v>
      </c>
      <c r="D8" s="21">
        <v>11.3</v>
      </c>
      <c r="E8" s="21">
        <v>13.2</v>
      </c>
      <c r="F8" s="21">
        <v>17.3</v>
      </c>
      <c r="G8" s="21">
        <v>11.7</v>
      </c>
      <c r="H8" s="10"/>
      <c r="I8" s="21">
        <v>5</v>
      </c>
      <c r="J8" s="21">
        <v>7.5</v>
      </c>
      <c r="K8" s="21">
        <v>8.9</v>
      </c>
      <c r="L8" s="21">
        <v>22</v>
      </c>
      <c r="M8" s="21">
        <v>34.799999999999997</v>
      </c>
      <c r="N8" s="21">
        <v>38</v>
      </c>
      <c r="O8" s="21">
        <v>55.4</v>
      </c>
      <c r="P8" s="21">
        <v>42.4</v>
      </c>
      <c r="Q8" s="21">
        <v>8</v>
      </c>
      <c r="R8" s="21">
        <f>H18</f>
        <v>64.680000000000007</v>
      </c>
      <c r="S8" s="21">
        <v>8.1199999999999992</v>
      </c>
    </row>
    <row r="9" spans="3:19" x14ac:dyDescent="0.25">
      <c r="C9" s="1" t="s">
        <v>76</v>
      </c>
      <c r="D9" s="2">
        <v>16.2</v>
      </c>
      <c r="E9" s="2">
        <v>18.2</v>
      </c>
      <c r="F9" s="2">
        <v>22.1</v>
      </c>
      <c r="G9" s="2">
        <v>16.5</v>
      </c>
      <c r="H9" s="2">
        <v>5</v>
      </c>
      <c r="I9" s="10"/>
      <c r="J9" s="2">
        <v>8.8000000000000007</v>
      </c>
      <c r="K9" s="2">
        <v>4.3</v>
      </c>
      <c r="L9" s="2">
        <v>23.2</v>
      </c>
      <c r="M9" s="2">
        <v>36</v>
      </c>
      <c r="N9" s="2">
        <v>38.9</v>
      </c>
      <c r="O9" s="2">
        <v>66.5</v>
      </c>
      <c r="P9" s="2">
        <v>45.9</v>
      </c>
      <c r="Q9" s="2">
        <v>13</v>
      </c>
      <c r="R9" s="2">
        <f>I18</f>
        <v>65.179999999999993</v>
      </c>
      <c r="S9" s="2">
        <f>I19</f>
        <v>9.3800000000000008</v>
      </c>
    </row>
    <row r="10" spans="3:19" x14ac:dyDescent="0.25">
      <c r="C10" s="20" t="s">
        <v>142</v>
      </c>
      <c r="D10" s="21">
        <v>17.920000000000002</v>
      </c>
      <c r="E10" s="21">
        <v>19.3</v>
      </c>
      <c r="F10" s="21">
        <v>23</v>
      </c>
      <c r="G10" s="21">
        <v>18</v>
      </c>
      <c r="H10" s="21">
        <v>7.5</v>
      </c>
      <c r="I10" s="21">
        <v>8.8000000000000007</v>
      </c>
      <c r="J10" s="10"/>
      <c r="K10" s="21">
        <v>13</v>
      </c>
      <c r="L10" s="21">
        <v>17.8</v>
      </c>
      <c r="M10" s="21">
        <v>34.200000000000003</v>
      </c>
      <c r="N10" s="21">
        <v>34</v>
      </c>
      <c r="O10" s="21">
        <v>57.4</v>
      </c>
      <c r="P10" s="21">
        <v>41</v>
      </c>
      <c r="Q10" s="21">
        <v>14.1</v>
      </c>
      <c r="R10" s="21">
        <f>J14+N18</f>
        <v>60.68</v>
      </c>
      <c r="S10" s="21">
        <f>J19</f>
        <v>4.37</v>
      </c>
    </row>
    <row r="11" spans="3:19" x14ac:dyDescent="0.25">
      <c r="C11" s="11" t="s">
        <v>92</v>
      </c>
      <c r="D11" s="2">
        <v>19.600000000000001</v>
      </c>
      <c r="E11" s="2">
        <v>20.9</v>
      </c>
      <c r="F11" s="2">
        <v>25.2</v>
      </c>
      <c r="G11" s="2">
        <v>19.399999999999999</v>
      </c>
      <c r="H11" s="2">
        <v>8.9</v>
      </c>
      <c r="I11" s="2">
        <v>4.3</v>
      </c>
      <c r="J11" s="2">
        <v>13</v>
      </c>
      <c r="K11" s="10"/>
      <c r="L11" s="2">
        <v>26.5</v>
      </c>
      <c r="M11" s="2">
        <v>39.299999999999997</v>
      </c>
      <c r="N11" s="2">
        <v>39.9</v>
      </c>
      <c r="O11" s="2">
        <v>59.9</v>
      </c>
      <c r="P11" s="2">
        <v>46.9</v>
      </c>
      <c r="Q11" s="2">
        <v>15.7</v>
      </c>
      <c r="R11" s="2">
        <f>K14+N18</f>
        <v>66.58</v>
      </c>
      <c r="S11" s="2">
        <f>K19</f>
        <v>13.68</v>
      </c>
    </row>
    <row r="12" spans="3:19" x14ac:dyDescent="0.25">
      <c r="C12" s="20" t="s">
        <v>43</v>
      </c>
      <c r="D12" s="21">
        <v>38</v>
      </c>
      <c r="E12" s="21">
        <v>34</v>
      </c>
      <c r="F12" s="21">
        <v>37</v>
      </c>
      <c r="G12" s="21">
        <v>32.5</v>
      </c>
      <c r="H12" s="21">
        <v>22</v>
      </c>
      <c r="I12" s="21">
        <v>23.2</v>
      </c>
      <c r="J12" s="21">
        <v>17.8</v>
      </c>
      <c r="K12" s="21">
        <v>26.5</v>
      </c>
      <c r="L12" s="10"/>
      <c r="M12" s="21">
        <v>12.8</v>
      </c>
      <c r="N12" s="21">
        <f>L14</f>
        <v>16.5</v>
      </c>
      <c r="O12" s="21">
        <v>33.4</v>
      </c>
      <c r="P12" s="21">
        <v>20.399999999999999</v>
      </c>
      <c r="Q12" s="21">
        <v>28.8</v>
      </c>
      <c r="R12" s="21">
        <f>L18</f>
        <v>43.18</v>
      </c>
      <c r="S12" s="21">
        <f>L19</f>
        <v>13.43</v>
      </c>
    </row>
    <row r="13" spans="3:19" x14ac:dyDescent="0.25">
      <c r="C13" s="1" t="s">
        <v>47</v>
      </c>
      <c r="D13" s="2">
        <v>54</v>
      </c>
      <c r="E13" s="2">
        <v>46.8</v>
      </c>
      <c r="F13" s="2">
        <v>53.2</v>
      </c>
      <c r="G13" s="2">
        <v>45</v>
      </c>
      <c r="H13" s="2">
        <v>34.799999999999997</v>
      </c>
      <c r="I13" s="2">
        <v>36</v>
      </c>
      <c r="J13" s="2">
        <v>34.200000000000003</v>
      </c>
      <c r="K13" s="2">
        <v>39.299999999999997</v>
      </c>
      <c r="L13" s="2">
        <v>12.8</v>
      </c>
      <c r="M13" s="10"/>
      <c r="N13" s="2">
        <v>15.51</v>
      </c>
      <c r="O13" s="2">
        <v>34.6</v>
      </c>
      <c r="P13" s="2">
        <v>21.6</v>
      </c>
      <c r="Q13" s="2">
        <v>41.6</v>
      </c>
      <c r="R13" s="2">
        <f>M18</f>
        <v>42.19</v>
      </c>
      <c r="S13" s="2">
        <f>M19</f>
        <v>29.830000000000002</v>
      </c>
    </row>
    <row r="14" spans="3:19" x14ac:dyDescent="0.25">
      <c r="C14" s="20" t="s">
        <v>46</v>
      </c>
      <c r="D14" s="21">
        <f>N4</f>
        <v>48.81</v>
      </c>
      <c r="E14" s="21">
        <v>50.54</v>
      </c>
      <c r="F14" s="21">
        <v>54.3</v>
      </c>
      <c r="G14" s="21">
        <v>45.9</v>
      </c>
      <c r="H14" s="21">
        <f>N8</f>
        <v>38</v>
      </c>
      <c r="I14" s="21">
        <v>38.9</v>
      </c>
      <c r="J14" s="21">
        <v>34</v>
      </c>
      <c r="K14" s="21">
        <v>39.9</v>
      </c>
      <c r="L14" s="21">
        <v>16.5</v>
      </c>
      <c r="M14" s="21">
        <f>N13</f>
        <v>15.51</v>
      </c>
      <c r="N14" s="10"/>
      <c r="O14" s="21">
        <v>30.4</v>
      </c>
      <c r="P14" s="21">
        <v>7</v>
      </c>
      <c r="Q14" s="21">
        <f>N17</f>
        <v>45.5</v>
      </c>
      <c r="R14" s="21">
        <v>26.68</v>
      </c>
      <c r="S14" s="21">
        <f>N19</f>
        <v>30.560000000000002</v>
      </c>
    </row>
    <row r="15" spans="3:19" x14ac:dyDescent="0.25">
      <c r="C15" s="1" t="s">
        <v>75</v>
      </c>
      <c r="D15" s="2">
        <f>N4+N15-0.4</f>
        <v>78.81</v>
      </c>
      <c r="E15" s="2">
        <v>80.5</v>
      </c>
      <c r="F15" s="2">
        <v>83</v>
      </c>
      <c r="G15" s="2">
        <v>65.900000000000006</v>
      </c>
      <c r="H15" s="2">
        <v>55.4</v>
      </c>
      <c r="I15" s="2">
        <v>66.5</v>
      </c>
      <c r="J15" s="2">
        <v>57.4</v>
      </c>
      <c r="K15" s="2">
        <v>59.9</v>
      </c>
      <c r="L15" s="2">
        <v>33.4</v>
      </c>
      <c r="M15" s="2">
        <v>34.6</v>
      </c>
      <c r="N15" s="2">
        <v>30.4</v>
      </c>
      <c r="O15" s="10"/>
      <c r="P15" s="2">
        <v>27</v>
      </c>
      <c r="Q15" s="2">
        <v>62.2</v>
      </c>
      <c r="R15" s="2">
        <f>30.4-26.68</f>
        <v>3.7199999999999989</v>
      </c>
      <c r="S15" s="2">
        <f>O19</f>
        <v>60.96</v>
      </c>
    </row>
    <row r="16" spans="3:19" x14ac:dyDescent="0.25">
      <c r="C16" s="20" t="s">
        <v>51</v>
      </c>
      <c r="D16" s="21">
        <f>D14+N16</f>
        <v>55.81</v>
      </c>
      <c r="E16" s="21">
        <v>54.4</v>
      </c>
      <c r="F16" s="21">
        <v>61.3</v>
      </c>
      <c r="G16" s="21">
        <v>52.9</v>
      </c>
      <c r="H16" s="21">
        <v>42.4</v>
      </c>
      <c r="I16" s="21">
        <v>45.9</v>
      </c>
      <c r="J16" s="21">
        <v>41</v>
      </c>
      <c r="K16" s="21">
        <v>46.9</v>
      </c>
      <c r="L16" s="21">
        <v>20.399999999999999</v>
      </c>
      <c r="M16" s="21">
        <v>21.6</v>
      </c>
      <c r="N16" s="21">
        <v>7</v>
      </c>
      <c r="O16" s="21">
        <v>27</v>
      </c>
      <c r="P16" s="10"/>
      <c r="Q16" s="21">
        <v>49.2</v>
      </c>
      <c r="R16" s="21">
        <f>N18+N16</f>
        <v>33.68</v>
      </c>
      <c r="S16" s="21">
        <f>P19</f>
        <v>37.56</v>
      </c>
    </row>
    <row r="17" spans="2:19" x14ac:dyDescent="0.25">
      <c r="C17" s="1" t="s">
        <v>81</v>
      </c>
      <c r="D17" s="2">
        <v>3.72</v>
      </c>
      <c r="E17" s="2">
        <v>5.2</v>
      </c>
      <c r="F17" s="2">
        <v>8.5</v>
      </c>
      <c r="G17" s="2">
        <v>9.5</v>
      </c>
      <c r="H17" s="2">
        <v>8</v>
      </c>
      <c r="I17" s="2">
        <v>13</v>
      </c>
      <c r="J17" s="2">
        <v>14.1</v>
      </c>
      <c r="K17" s="2">
        <v>15.7</v>
      </c>
      <c r="L17" s="2">
        <v>28.8</v>
      </c>
      <c r="M17" s="2">
        <v>41.6</v>
      </c>
      <c r="N17" s="2">
        <v>45.5</v>
      </c>
      <c r="O17" s="2">
        <v>62.2</v>
      </c>
      <c r="P17" s="2">
        <v>49.2</v>
      </c>
      <c r="Q17" s="10"/>
      <c r="R17" s="2">
        <f>N17+N18-0.4</f>
        <v>71.78</v>
      </c>
      <c r="S17" s="2">
        <f>Q19</f>
        <v>14.53</v>
      </c>
    </row>
    <row r="18" spans="2:19" x14ac:dyDescent="0.25">
      <c r="C18" s="20" t="s">
        <v>80</v>
      </c>
      <c r="D18" s="21">
        <f>D14+N18</f>
        <v>75.490000000000009</v>
      </c>
      <c r="E18" s="21">
        <f>E14+N18</f>
        <v>77.22</v>
      </c>
      <c r="F18" s="21">
        <f>F14+N18</f>
        <v>80.97999999999999</v>
      </c>
      <c r="G18" s="21">
        <f>G14+N18</f>
        <v>72.58</v>
      </c>
      <c r="H18" s="21">
        <f>H14+N18</f>
        <v>64.680000000000007</v>
      </c>
      <c r="I18" s="21">
        <f>I14+N18-0.4</f>
        <v>65.179999999999993</v>
      </c>
      <c r="J18" s="21">
        <f>J14+N18</f>
        <v>60.68</v>
      </c>
      <c r="K18" s="21">
        <f>K14+N18</f>
        <v>66.58</v>
      </c>
      <c r="L18" s="21">
        <f>L14+N18</f>
        <v>43.18</v>
      </c>
      <c r="M18" s="21">
        <f>M14+N18</f>
        <v>42.19</v>
      </c>
      <c r="N18" s="21">
        <v>26.68</v>
      </c>
      <c r="O18" s="21">
        <f>30.4-26.68</f>
        <v>3.7199999999999989</v>
      </c>
      <c r="P18" s="21">
        <f>R16</f>
        <v>33.68</v>
      </c>
      <c r="Q18" s="21">
        <f>R17</f>
        <v>71.78</v>
      </c>
      <c r="R18" s="10"/>
      <c r="S18" s="21">
        <f>R19</f>
        <v>57.24</v>
      </c>
    </row>
    <row r="19" spans="2:19" x14ac:dyDescent="0.25">
      <c r="C19" s="1" t="s">
        <v>145</v>
      </c>
      <c r="D19" s="2">
        <f>10.89+7.36</f>
        <v>18.25</v>
      </c>
      <c r="E19" s="2">
        <f>D19+1.5</f>
        <v>19.75</v>
      </c>
      <c r="F19" s="2">
        <f>E19+E6</f>
        <v>24.3</v>
      </c>
      <c r="G19" s="2">
        <f>G8-0.7698+7.36</f>
        <v>18.290199999999999</v>
      </c>
      <c r="H19" s="2">
        <v>8.1199999999999992</v>
      </c>
      <c r="I19" s="2">
        <v>9.3800000000000008</v>
      </c>
      <c r="J19" s="2">
        <v>4.37</v>
      </c>
      <c r="K19" s="2">
        <f>I19+K9</f>
        <v>13.68</v>
      </c>
      <c r="L19" s="2">
        <f>L10-J19</f>
        <v>13.43</v>
      </c>
      <c r="M19" s="2">
        <f>M10-J19</f>
        <v>29.830000000000002</v>
      </c>
      <c r="N19" s="2">
        <f>37.92-7.36</f>
        <v>30.560000000000002</v>
      </c>
      <c r="O19" s="2">
        <f>N19+N15</f>
        <v>60.96</v>
      </c>
      <c r="P19" s="2">
        <f>N19+P14</f>
        <v>37.56</v>
      </c>
      <c r="Q19" s="2">
        <f>D19-D17</f>
        <v>14.53</v>
      </c>
      <c r="R19" s="2">
        <f>N19+N18</f>
        <v>57.24</v>
      </c>
      <c r="S19" s="10"/>
    </row>
    <row r="20" spans="2:19" ht="44.25" customHeight="1" x14ac:dyDescent="0.25">
      <c r="C20" s="30" t="s">
        <v>86</v>
      </c>
      <c r="D20" s="31"/>
      <c r="E20" s="31"/>
      <c r="F20" s="31"/>
      <c r="G20" s="31"/>
      <c r="H20" s="31"/>
      <c r="I20" s="31"/>
      <c r="J20" s="31"/>
      <c r="K20" s="31"/>
      <c r="L20" s="31"/>
      <c r="M20" s="31"/>
      <c r="N20" s="31"/>
      <c r="O20" s="31"/>
      <c r="P20" s="31"/>
    </row>
    <row r="21" spans="2:19" ht="30" customHeight="1" x14ac:dyDescent="0.25">
      <c r="C21" s="32" t="s">
        <v>148</v>
      </c>
      <c r="D21" s="32"/>
      <c r="E21" s="32"/>
      <c r="F21" s="32"/>
      <c r="G21" s="32"/>
      <c r="H21" s="32"/>
      <c r="I21" s="32"/>
      <c r="J21" s="32"/>
      <c r="K21" s="32"/>
      <c r="L21" s="32"/>
      <c r="M21" s="32"/>
      <c r="N21" s="32"/>
      <c r="O21" s="32"/>
      <c r="P21" s="32"/>
      <c r="Q21" s="33"/>
      <c r="R21" s="33"/>
    </row>
    <row r="22" spans="2:19" ht="45" customHeight="1" x14ac:dyDescent="0.25">
      <c r="C22" s="33"/>
      <c r="D22" s="33"/>
      <c r="E22" s="33"/>
      <c r="F22" s="33"/>
      <c r="G22" s="33"/>
      <c r="H22" s="33"/>
      <c r="I22" s="33"/>
      <c r="J22" s="33"/>
      <c r="K22" s="33"/>
      <c r="L22" s="33"/>
      <c r="M22" s="33"/>
      <c r="N22" s="33"/>
      <c r="O22" s="33"/>
      <c r="P22" s="33"/>
      <c r="Q22" s="33"/>
      <c r="R22" s="33"/>
    </row>
    <row r="24" spans="2:19" x14ac:dyDescent="0.25">
      <c r="C24" s="16" t="s">
        <v>74</v>
      </c>
      <c r="D24" s="16"/>
      <c r="E24" s="16"/>
      <c r="F24" s="17"/>
      <c r="G24" s="16"/>
      <c r="H24" s="17" t="s">
        <v>53</v>
      </c>
      <c r="I24" s="17"/>
      <c r="J24" s="17" t="s">
        <v>54</v>
      </c>
      <c r="K24" s="17"/>
      <c r="L24" s="17" t="s">
        <v>34</v>
      </c>
      <c r="M24" s="17" t="s">
        <v>88</v>
      </c>
      <c r="N24" s="18"/>
      <c r="O24" s="18" t="s">
        <v>89</v>
      </c>
      <c r="Q24" s="12"/>
    </row>
    <row r="25" spans="2:19" x14ac:dyDescent="0.25">
      <c r="C25" t="s">
        <v>55</v>
      </c>
      <c r="F25" s="1"/>
      <c r="H25" s="1" t="s">
        <v>56</v>
      </c>
      <c r="I25" s="1"/>
      <c r="J25" s="1">
        <v>911</v>
      </c>
      <c r="K25" s="1"/>
      <c r="L25" s="1">
        <v>16</v>
      </c>
      <c r="M25" s="15" t="s">
        <v>90</v>
      </c>
    </row>
    <row r="26" spans="2:19" x14ac:dyDescent="0.25">
      <c r="C26" t="s">
        <v>57</v>
      </c>
      <c r="F26" s="1"/>
      <c r="H26" s="1" t="s">
        <v>58</v>
      </c>
      <c r="I26" s="1"/>
      <c r="J26" s="1" t="s">
        <v>31</v>
      </c>
      <c r="K26" s="1"/>
      <c r="L26" s="1">
        <v>16</v>
      </c>
      <c r="M26" s="15" t="s">
        <v>90</v>
      </c>
    </row>
    <row r="27" spans="2:19" x14ac:dyDescent="0.25">
      <c r="B27" t="s">
        <v>39</v>
      </c>
      <c r="C27" s="7" t="s">
        <v>128</v>
      </c>
      <c r="F27" s="1"/>
      <c r="H27" s="1" t="s">
        <v>59</v>
      </c>
      <c r="I27" s="1"/>
      <c r="J27" s="1" t="s">
        <v>68</v>
      </c>
      <c r="K27" s="1"/>
      <c r="L27" s="1">
        <v>68</v>
      </c>
      <c r="M27" s="26" t="s">
        <v>93</v>
      </c>
      <c r="O27" t="s">
        <v>91</v>
      </c>
    </row>
    <row r="28" spans="2:19" x14ac:dyDescent="0.25">
      <c r="B28" t="s">
        <v>41</v>
      </c>
      <c r="C28" s="7" t="s">
        <v>127</v>
      </c>
      <c r="F28" s="1"/>
      <c r="H28" s="1" t="s">
        <v>60</v>
      </c>
      <c r="I28" s="1"/>
      <c r="J28" s="1"/>
      <c r="K28" s="1"/>
      <c r="L28" s="1">
        <v>78</v>
      </c>
      <c r="M28" s="13" t="s">
        <v>94</v>
      </c>
      <c r="O28" t="s">
        <v>95</v>
      </c>
    </row>
    <row r="29" spans="2:19" x14ac:dyDescent="0.25">
      <c r="B29" t="s">
        <v>72</v>
      </c>
      <c r="C29" s="7" t="s">
        <v>96</v>
      </c>
      <c r="D29" t="s">
        <v>130</v>
      </c>
      <c r="F29" s="1"/>
      <c r="H29" s="1" t="s">
        <v>129</v>
      </c>
      <c r="I29" s="1"/>
      <c r="J29" s="1" t="s">
        <v>33</v>
      </c>
      <c r="K29" s="1"/>
      <c r="L29" s="1" t="s">
        <v>66</v>
      </c>
      <c r="M29" s="26" t="s">
        <v>97</v>
      </c>
      <c r="O29" t="s">
        <v>98</v>
      </c>
    </row>
    <row r="30" spans="2:19" x14ac:dyDescent="0.25">
      <c r="B30" t="s">
        <v>73</v>
      </c>
      <c r="C30" s="7" t="s">
        <v>125</v>
      </c>
      <c r="F30" s="1"/>
      <c r="H30" s="1" t="s">
        <v>61</v>
      </c>
      <c r="I30" s="1"/>
      <c r="J30" s="23"/>
      <c r="K30" s="1"/>
      <c r="L30" s="1" t="s">
        <v>99</v>
      </c>
      <c r="M30" s="13" t="s">
        <v>101</v>
      </c>
      <c r="O30" t="s">
        <v>100</v>
      </c>
    </row>
    <row r="31" spans="2:19" x14ac:dyDescent="0.25">
      <c r="B31" t="s">
        <v>42</v>
      </c>
      <c r="C31" s="7" t="s">
        <v>123</v>
      </c>
      <c r="F31" s="1"/>
      <c r="H31" s="1" t="s">
        <v>62</v>
      </c>
      <c r="I31" s="1"/>
      <c r="J31" s="22"/>
      <c r="K31" s="1"/>
      <c r="L31" s="1">
        <v>9</v>
      </c>
      <c r="M31" s="13" t="s">
        <v>102</v>
      </c>
      <c r="O31" t="s">
        <v>103</v>
      </c>
    </row>
    <row r="32" spans="2:19" x14ac:dyDescent="0.25">
      <c r="B32" t="s">
        <v>50</v>
      </c>
      <c r="C32" s="7" t="s">
        <v>108</v>
      </c>
      <c r="F32" s="1"/>
      <c r="H32" s="1" t="s">
        <v>63</v>
      </c>
      <c r="I32" s="1"/>
      <c r="J32" s="9" t="s">
        <v>104</v>
      </c>
      <c r="K32" s="1"/>
      <c r="L32" s="1">
        <v>6</v>
      </c>
      <c r="M32" s="13" t="s">
        <v>106</v>
      </c>
      <c r="O32" t="s">
        <v>105</v>
      </c>
    </row>
    <row r="33" spans="2:15" x14ac:dyDescent="0.25">
      <c r="B33" t="s">
        <v>49</v>
      </c>
      <c r="C33" s="7" t="s">
        <v>107</v>
      </c>
      <c r="F33" s="1"/>
      <c r="H33" s="1" t="s">
        <v>113</v>
      </c>
      <c r="I33" s="1"/>
      <c r="J33" s="9" t="s">
        <v>114</v>
      </c>
      <c r="K33" s="1"/>
      <c r="L33" s="1">
        <v>68</v>
      </c>
      <c r="M33" s="13" t="s">
        <v>109</v>
      </c>
      <c r="O33" t="s">
        <v>110</v>
      </c>
    </row>
    <row r="34" spans="2:15" ht="15.75" x14ac:dyDescent="0.25">
      <c r="B34" t="s">
        <v>44</v>
      </c>
      <c r="C34" s="7" t="s">
        <v>126</v>
      </c>
      <c r="F34" s="1"/>
      <c r="H34" s="1" t="s">
        <v>64</v>
      </c>
      <c r="I34" s="1"/>
      <c r="J34" s="24" t="s">
        <v>115</v>
      </c>
      <c r="K34" s="1"/>
      <c r="L34" s="1" t="s">
        <v>67</v>
      </c>
      <c r="M34" s="13" t="s">
        <v>111</v>
      </c>
      <c r="O34" t="s">
        <v>112</v>
      </c>
    </row>
    <row r="35" spans="2:15" x14ac:dyDescent="0.25">
      <c r="B35" t="s">
        <v>45</v>
      </c>
      <c r="C35" s="7" t="s">
        <v>124</v>
      </c>
      <c r="F35" s="1"/>
      <c r="H35" s="1" t="s">
        <v>65</v>
      </c>
      <c r="I35" s="1"/>
      <c r="J35" s="22"/>
      <c r="K35" s="1"/>
      <c r="L35" s="1">
        <v>78</v>
      </c>
      <c r="M35" s="13" t="s">
        <v>116</v>
      </c>
      <c r="O35" t="s">
        <v>117</v>
      </c>
    </row>
    <row r="36" spans="2:15" x14ac:dyDescent="0.25">
      <c r="B36" s="8" t="s">
        <v>71</v>
      </c>
      <c r="C36" s="7" t="s">
        <v>69</v>
      </c>
      <c r="H36" s="9" t="s">
        <v>70</v>
      </c>
      <c r="J36" s="22"/>
      <c r="L36" s="1">
        <v>72</v>
      </c>
      <c r="M36" s="13" t="s">
        <v>118</v>
      </c>
      <c r="O36" t="s">
        <v>119</v>
      </c>
    </row>
    <row r="37" spans="2:15" x14ac:dyDescent="0.25">
      <c r="B37" s="8" t="s">
        <v>79</v>
      </c>
      <c r="C37" s="7" t="s">
        <v>78</v>
      </c>
      <c r="H37" s="9" t="s">
        <v>77</v>
      </c>
      <c r="J37" s="25" t="s">
        <v>120</v>
      </c>
      <c r="M37" s="13" t="s">
        <v>122</v>
      </c>
      <c r="O37" t="s">
        <v>121</v>
      </c>
    </row>
    <row r="38" spans="2:15" x14ac:dyDescent="0.25">
      <c r="J38" s="23"/>
      <c r="M38" s="14"/>
    </row>
    <row r="39" spans="2:15" x14ac:dyDescent="0.25">
      <c r="C39" t="s">
        <v>87</v>
      </c>
      <c r="I39" s="7" t="s">
        <v>85</v>
      </c>
      <c r="M39" t="s">
        <v>147</v>
      </c>
    </row>
  </sheetData>
  <mergeCells count="2">
    <mergeCell ref="C20:P20"/>
    <mergeCell ref="C21:R22"/>
  </mergeCells>
  <hyperlinks>
    <hyperlink ref="I39" r:id="rId1" xr:uid="{57ED0868-22D2-4419-85D7-64983AB0010E}"/>
    <hyperlink ref="H36" r:id="rId2" display="the late Donald Forsythe" xr:uid="{21CA85E2-6DE3-4F71-919D-98B69479668E}"/>
    <hyperlink ref="C28" r:id="rId3" display="BCM Beaver Creek Marina " xr:uid="{0B6E0383-D3EA-450D-93D4-5DEBD484BAF1}"/>
    <hyperlink ref="C29" r:id="rId4" xr:uid="{E37C9454-0BCF-40BF-B7FC-99F5C86BA41C}"/>
    <hyperlink ref="C30" r:id="rId5" display="JM Jamestown Marina " xr:uid="{AC7DCA2E-3BA2-42F6-98FE-F0AEA7F6F507}"/>
    <hyperlink ref="C31" r:id="rId6" display="WCM Wolf Creek Marina " xr:uid="{974DB66B-B4E2-431A-9479-6567E1E688A8}"/>
    <hyperlink ref="C32" r:id="rId7" display="Lake Cumberland Marina aka Alligator II" xr:uid="{2C8AEBA9-8ABA-4706-9937-BA26873C4A41}"/>
    <hyperlink ref="J32" r:id="rId8" display="https://www.lakecumberlandmarina.com/%3Ca href=%22tel:1-877-363-9911%22%3E%3C/a%3E" xr:uid="{6452A692-8564-4AFC-B6DA-632918C1933E}"/>
    <hyperlink ref="C33" r:id="rId9" xr:uid="{CCB62895-461C-4DBA-883F-B6FFD12D67FD}"/>
    <hyperlink ref="J33" r:id="rId10" display="mailto:info@conleybottom.com" xr:uid="{75A2ACFA-7D3A-4118-A953-15459F249FFF}"/>
    <hyperlink ref="C34" r:id="rId11" display="LFM Lees Ford Marina" xr:uid="{6E052193-29E4-46F8-81B8-C42C6E43CA40}"/>
    <hyperlink ref="C35" r:id="rId12" display="BRM Burnside Marina " xr:uid="{26582603-434F-4A1C-850A-A2634F582B82}"/>
    <hyperlink ref="C36" r:id="rId13" xr:uid="{68D3CF73-8CB8-4B89-AD1A-2F07DE7B351D}"/>
    <hyperlink ref="C37" r:id="rId14" xr:uid="{3A44F8D8-9647-44C6-A054-47314F504ABE}"/>
  </hyperlinks>
  <pageMargins left="0.25" right="0.25" top="0.25" bottom="0.25" header="0" footer="0"/>
  <pageSetup paperSize="5" scale="88"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568F-C6E8-4E16-BA1F-01953F2A96A2}">
  <dimension ref="A1"/>
  <sheetViews>
    <sheetView workbookViewId="0">
      <selection activeCell="A416" sqref="A416"/>
    </sheetView>
  </sheetViews>
  <sheetFormatPr defaultRowHeight="15" x14ac:dyDescent="0.25"/>
  <sheetData>
    <row r="1" spans="1:1" x14ac:dyDescent="0.25">
      <c r="A1" t="s">
        <v>144</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Bitmap Image" shapeId="4097" r:id="rId4">
          <objectPr defaultSize="0" r:id="rId5">
            <anchor moveWithCells="1">
              <from>
                <xdr:col>0</xdr:col>
                <xdr:colOff>38100</xdr:colOff>
                <xdr:row>46</xdr:row>
                <xdr:rowOff>47625</xdr:rowOff>
              </from>
              <to>
                <xdr:col>39</xdr:col>
                <xdr:colOff>533400</xdr:colOff>
                <xdr:row>108</xdr:row>
                <xdr:rowOff>0</xdr:rowOff>
              </to>
            </anchor>
          </objectPr>
        </oleObject>
      </mc:Choice>
      <mc:Fallback>
        <oleObject progId="Bitmap Image" shapeId="4097" r:id="rId4"/>
      </mc:Fallback>
    </mc:AlternateContent>
    <mc:AlternateContent xmlns:mc="http://schemas.openxmlformats.org/markup-compatibility/2006">
      <mc:Choice Requires="x14">
        <oleObject progId="Packager Shell Object" shapeId="4099" r:id="rId6">
          <objectPr defaultSize="0" r:id="rId7">
            <anchor moveWithCells="1">
              <from>
                <xdr:col>0</xdr:col>
                <xdr:colOff>0</xdr:colOff>
                <xdr:row>65</xdr:row>
                <xdr:rowOff>0</xdr:rowOff>
              </from>
              <to>
                <xdr:col>5</xdr:col>
                <xdr:colOff>381000</xdr:colOff>
                <xdr:row>67</xdr:row>
                <xdr:rowOff>133350</xdr:rowOff>
              </to>
            </anchor>
          </objectPr>
        </oleObject>
      </mc:Choice>
      <mc:Fallback>
        <oleObject progId="Packager Shell Object" shapeId="4099"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Captain Bob's Handy Lake Chart</vt:lpstr>
      <vt:lpstr>Scanned</vt:lpstr>
      <vt:lpstr>Scanned OCR numbers</vt:lpstr>
      <vt:lpstr>Screenshots of measurments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cp:lastPrinted>2021-07-28T17:00:21Z</cp:lastPrinted>
  <dcterms:created xsi:type="dcterms:W3CDTF">2020-07-22T18:08:55Z</dcterms:created>
  <dcterms:modified xsi:type="dcterms:W3CDTF">2021-07-28T17:01:23Z</dcterms:modified>
</cp:coreProperties>
</file>